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ROPBOX\Dropbox\1. TRIDARMA PT\3. ABDIMAS\2025 - PkM Pandeglang 2025\"/>
    </mc:Choice>
  </mc:AlternateContent>
  <bookViews>
    <workbookView xWindow="240" yWindow="15" windowWidth="16095" windowHeight="9660"/>
  </bookViews>
  <sheets>
    <sheet name="Soal Kuisioner" sheetId="2" r:id="rId1"/>
    <sheet name="Olah Data" sheetId="1" r:id="rId2"/>
    <sheet name="Rubrik Penilaian" sheetId="3" r:id="rId3"/>
  </sheets>
  <calcPr calcId="162913"/>
</workbook>
</file>

<file path=xl/calcChain.xml><?xml version="1.0" encoding="utf-8"?>
<calcChain xmlns="http://schemas.openxmlformats.org/spreadsheetml/2006/main">
  <c r="O18" i="1" l="1"/>
  <c r="N18" i="1"/>
  <c r="M18" i="1"/>
  <c r="L18" i="1"/>
  <c r="K28" i="1"/>
  <c r="K27" i="1"/>
  <c r="K29" i="1"/>
  <c r="K26" i="1"/>
  <c r="O17" i="1" l="1"/>
  <c r="O16" i="1"/>
  <c r="Q16" i="1" s="1"/>
  <c r="O15" i="1"/>
  <c r="Q15" i="1" s="1"/>
  <c r="O14" i="1"/>
  <c r="O13" i="1"/>
  <c r="O12" i="1"/>
  <c r="Q12" i="1" s="1"/>
  <c r="O11" i="1"/>
  <c r="O10" i="1"/>
  <c r="O9" i="1"/>
  <c r="O8" i="1"/>
  <c r="Q8" i="1" s="1"/>
  <c r="O7" i="1"/>
  <c r="O6" i="1"/>
  <c r="O5" i="1"/>
  <c r="O4" i="1"/>
  <c r="O3" i="1"/>
  <c r="M17" i="1"/>
  <c r="M16" i="1"/>
  <c r="M14" i="1"/>
  <c r="M13" i="1"/>
  <c r="M12" i="1"/>
  <c r="M11" i="1"/>
  <c r="M10" i="1"/>
  <c r="M9" i="1"/>
  <c r="M8" i="1"/>
  <c r="M7" i="1"/>
  <c r="M6" i="1"/>
  <c r="M5" i="1"/>
  <c r="M4" i="1"/>
  <c r="M3" i="1"/>
  <c r="G17" i="1"/>
  <c r="K17" i="1" s="1"/>
  <c r="G16" i="1"/>
  <c r="K16" i="1" s="1"/>
  <c r="G15" i="1"/>
  <c r="K15" i="1" s="1"/>
  <c r="G14" i="1"/>
  <c r="K14" i="1" s="1"/>
  <c r="G13" i="1"/>
  <c r="K13" i="1" s="1"/>
  <c r="G12" i="1"/>
  <c r="K12" i="1" s="1"/>
  <c r="G11" i="1"/>
  <c r="K11" i="1" s="1"/>
  <c r="G10" i="1"/>
  <c r="K10" i="1" s="1"/>
  <c r="G9" i="1"/>
  <c r="K9" i="1" s="1"/>
  <c r="G8" i="1"/>
  <c r="K8" i="1" s="1"/>
  <c r="G7" i="1"/>
  <c r="K7" i="1" s="1"/>
  <c r="G6" i="1"/>
  <c r="K6" i="1" s="1"/>
  <c r="G5" i="1"/>
  <c r="K5" i="1" s="1"/>
  <c r="G4" i="1"/>
  <c r="K4" i="1" s="1"/>
  <c r="G3" i="1"/>
  <c r="K3" i="1" s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Q17" i="1"/>
  <c r="Q14" i="1"/>
  <c r="Q13" i="1"/>
  <c r="Q11" i="1"/>
  <c r="Q10" i="1"/>
  <c r="Q9" i="1"/>
  <c r="Q7" i="1"/>
  <c r="Q6" i="1"/>
  <c r="Q5" i="1"/>
  <c r="Q4" i="1"/>
  <c r="Q3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Q18" i="1" l="1"/>
  <c r="P18" i="1"/>
  <c r="R18" i="1" l="1"/>
</calcChain>
</file>

<file path=xl/sharedStrings.xml><?xml version="1.0" encoding="utf-8"?>
<sst xmlns="http://schemas.openxmlformats.org/spreadsheetml/2006/main" count="62" uniqueCount="43">
  <si>
    <t>No</t>
  </si>
  <si>
    <t>Nama Peserta</t>
  </si>
  <si>
    <t>Skor Aspek 1 (Gempa &amp; Tanah)</t>
  </si>
  <si>
    <t>Skor Aspek 2 (Alat Sondir)</t>
  </si>
  <si>
    <t>Skor Total (0–200)</t>
  </si>
  <si>
    <t>Skor Rata-rata (0–100)</t>
  </si>
  <si>
    <t>Kehadiran (Y/T)</t>
  </si>
  <si>
    <t>Catatan Fasilitator</t>
  </si>
  <si>
    <t>Pre-Test Aspek 1</t>
  </si>
  <si>
    <t>Post-Test Aspek 1</t>
  </si>
  <si>
    <t>Pre-Test Aspek 2</t>
  </si>
  <si>
    <t>Post-Test Aspek 2</t>
  </si>
  <si>
    <t>Peningkatan Aspek 1 (%)</t>
  </si>
  <si>
    <t>Peningkatan Aspek 2 (%)</t>
  </si>
  <si>
    <t>Ade</t>
  </si>
  <si>
    <t>Haelan</t>
  </si>
  <si>
    <t>Sangiru</t>
  </si>
  <si>
    <t>Ahmad Rusdi</t>
  </si>
  <si>
    <t>Silin</t>
  </si>
  <si>
    <t>Rizky Fauzy</t>
  </si>
  <si>
    <t>Roni</t>
  </si>
  <si>
    <t>Entus</t>
  </si>
  <si>
    <t>Tohir</t>
  </si>
  <si>
    <t>Ajid</t>
  </si>
  <si>
    <t>Dayat</t>
  </si>
  <si>
    <t>Suryanata</t>
  </si>
  <si>
    <t>Yuyu Yurol</t>
  </si>
  <si>
    <t>Sapei</t>
  </si>
  <si>
    <t>Odet</t>
  </si>
  <si>
    <t>Y</t>
  </si>
  <si>
    <t>Sangat aktif</t>
  </si>
  <si>
    <t>Aktif</t>
  </si>
  <si>
    <t>Antusias</t>
  </si>
  <si>
    <t>Cukup baik</t>
  </si>
  <si>
    <t>Cukup</t>
  </si>
  <si>
    <t>Serius</t>
  </si>
  <si>
    <t>Diam tapi menyimak</t>
  </si>
  <si>
    <t>Tertib</t>
  </si>
  <si>
    <t>Butuh pendampingan</t>
  </si>
  <si>
    <t>Kurang aktif</t>
  </si>
  <si>
    <t>Skor Keaktifan</t>
  </si>
  <si>
    <t>Skor Total</t>
  </si>
  <si>
    <t>``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</si>
</sst>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9" fontId="0" fillId="0" borderId="0" xfId="1" applyFont="1"/>
    <xf numFmtId="164" fontId="0" fillId="0" borderId="0" xfId="0" applyNumberFormat="1"/>
    <xf numFmtId="2" fontId="1" fillId="0" borderId="0" xfId="0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</a:t>
            </a:r>
            <a:r>
              <a:rPr lang="en-US" sz="1100">
                <a:solidFill>
                  <a:sysClr val="windowText" lastClr="000000"/>
                </a:solidFill>
                <a:latin typeface="Century Gothic" panose="020B0502020202020204" pitchFamily="34" charset="0"/>
              </a:rPr>
              <a:t>Aspek 1 (Gempa dan Jenis Tanah)</a:t>
            </a:r>
          </a:p>
        </c:rich>
      </c:tx>
      <c:layout>
        <c:manualLayout>
          <c:xMode val="edge"/>
          <c:yMode val="edge"/>
          <c:x val="0.26273600174978123"/>
          <c:y val="4.6296296296296294E-2"/>
        </c:manualLayout>
      </c:layout>
      <c:overlay val="0"/>
      <c:spPr>
        <a:solidFill>
          <a:schemeClr val="accent3">
            <a:lumMod val="40000"/>
            <a:lumOff val="6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Sebelum Pelatihan</c:v>
          </c:tx>
          <c:spPr>
            <a:gradFill rotWithShape="1">
              <a:gsLst>
                <a:gs pos="0">
                  <a:schemeClr val="accent2">
                    <a:tint val="77000"/>
                    <a:shade val="51000"/>
                    <a:satMod val="130000"/>
                  </a:schemeClr>
                </a:gs>
                <a:gs pos="80000">
                  <a:schemeClr val="accent2">
                    <a:tint val="77000"/>
                    <a:shade val="93000"/>
                    <a:satMod val="130000"/>
                  </a:schemeClr>
                </a:gs>
                <a:gs pos="100000">
                  <a:schemeClr val="accent2">
                    <a:tint val="77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val>
            <c:numRef>
              <c:f>'Olah Data'!$L$3:$L$17</c:f>
              <c:numCache>
                <c:formatCode>General</c:formatCode>
                <c:ptCount val="15"/>
                <c:pt idx="0">
                  <c:v>60</c:v>
                </c:pt>
                <c:pt idx="1">
                  <c:v>50</c:v>
                </c:pt>
                <c:pt idx="2">
                  <c:v>50</c:v>
                </c:pt>
                <c:pt idx="3">
                  <c:v>60</c:v>
                </c:pt>
                <c:pt idx="4">
                  <c:v>40</c:v>
                </c:pt>
                <c:pt idx="5">
                  <c:v>40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40</c:v>
                </c:pt>
                <c:pt idx="10">
                  <c:v>40</c:v>
                </c:pt>
                <c:pt idx="11">
                  <c:v>40</c:v>
                </c:pt>
                <c:pt idx="12">
                  <c:v>40</c:v>
                </c:pt>
                <c:pt idx="13">
                  <c:v>30</c:v>
                </c:pt>
                <c:pt idx="1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A9-4B52-BB19-6B3341C45095}"/>
            </c:ext>
          </c:extLst>
        </c:ser>
        <c:ser>
          <c:idx val="1"/>
          <c:order val="1"/>
          <c:tx>
            <c:v>Sesudah Pelatihan</c:v>
          </c:tx>
          <c:spPr>
            <a:gradFill rotWithShape="1">
              <a:gsLst>
                <a:gs pos="0">
                  <a:schemeClr val="accent2">
                    <a:shade val="76000"/>
                    <a:shade val="51000"/>
                    <a:satMod val="130000"/>
                  </a:schemeClr>
                </a:gs>
                <a:gs pos="80000">
                  <a:schemeClr val="accent2">
                    <a:shade val="76000"/>
                    <a:shade val="93000"/>
                    <a:satMod val="130000"/>
                  </a:schemeClr>
                </a:gs>
                <a:gs pos="100000">
                  <a:schemeClr val="accent2">
                    <a:shade val="76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'Olah Data'!$M$3:$M$17</c:f>
              <c:numCache>
                <c:formatCode>General</c:formatCode>
                <c:ptCount val="15"/>
                <c:pt idx="0">
                  <c:v>90</c:v>
                </c:pt>
                <c:pt idx="1">
                  <c:v>90</c:v>
                </c:pt>
                <c:pt idx="2">
                  <c:v>90</c:v>
                </c:pt>
                <c:pt idx="3">
                  <c:v>70</c:v>
                </c:pt>
                <c:pt idx="4">
                  <c:v>80</c:v>
                </c:pt>
                <c:pt idx="5">
                  <c:v>80</c:v>
                </c:pt>
                <c:pt idx="6">
                  <c:v>70</c:v>
                </c:pt>
                <c:pt idx="7">
                  <c:v>70</c:v>
                </c:pt>
                <c:pt idx="8">
                  <c:v>80</c:v>
                </c:pt>
                <c:pt idx="9">
                  <c:v>70</c:v>
                </c:pt>
                <c:pt idx="10">
                  <c:v>70</c:v>
                </c:pt>
                <c:pt idx="11">
                  <c:v>70</c:v>
                </c:pt>
                <c:pt idx="12">
                  <c:v>70</c:v>
                </c:pt>
                <c:pt idx="13">
                  <c:v>60</c:v>
                </c:pt>
                <c:pt idx="1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A9-4B52-BB19-6B3341C45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78852728"/>
        <c:axId val="578847152"/>
      </c:barChart>
      <c:catAx>
        <c:axId val="578852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  <a:latin typeface="Century Gothic" panose="020B0502020202020204" pitchFamily="34" charset="0"/>
                  </a:rPr>
                  <a:t>Penilaian Pemahaman Gempa dan Jenis Tanah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847152"/>
        <c:crosses val="autoZero"/>
        <c:auto val="1"/>
        <c:lblAlgn val="ctr"/>
        <c:lblOffset val="100"/>
        <c:noMultiLvlLbl val="0"/>
      </c:catAx>
      <c:valAx>
        <c:axId val="578847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</a:rPr>
                  <a:t>Skor Peserta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852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</c:legendEntry>
      <c:layout>
        <c:manualLayout>
          <c:xMode val="edge"/>
          <c:yMode val="edge"/>
          <c:x val="0.23333573928258972"/>
          <c:y val="0.86631889763779524"/>
          <c:w val="0.60538670166229225"/>
          <c:h val="7.69105424321959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</a:t>
            </a:r>
            <a:r>
              <a:rPr lang="en-US" sz="1100">
                <a:solidFill>
                  <a:sysClr val="windowText" lastClr="000000"/>
                </a:solidFill>
                <a:latin typeface="Century Gothic" panose="020B0502020202020204" pitchFamily="34" charset="0"/>
              </a:rPr>
              <a:t>Aspek 2 (Uji Sondir)</a:t>
            </a:r>
          </a:p>
        </c:rich>
      </c:tx>
      <c:layout>
        <c:manualLayout>
          <c:xMode val="edge"/>
          <c:yMode val="edge"/>
          <c:x val="0.3505971128608924"/>
          <c:y val="5.0925925925925923E-2"/>
        </c:manualLayout>
      </c:layout>
      <c:overlay val="0"/>
      <c:spPr>
        <a:solidFill>
          <a:schemeClr val="accent3">
            <a:lumMod val="40000"/>
            <a:lumOff val="6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Sebelum Pelatihan</c:v>
          </c:tx>
          <c:spPr>
            <a:gradFill rotWithShape="1">
              <a:gsLst>
                <a:gs pos="0">
                  <a:schemeClr val="accent4">
                    <a:tint val="77000"/>
                    <a:shade val="51000"/>
                    <a:satMod val="130000"/>
                  </a:schemeClr>
                </a:gs>
                <a:gs pos="80000">
                  <a:schemeClr val="accent4">
                    <a:tint val="77000"/>
                    <a:shade val="93000"/>
                    <a:satMod val="130000"/>
                  </a:schemeClr>
                </a:gs>
                <a:gs pos="100000">
                  <a:schemeClr val="accent4">
                    <a:tint val="77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val>
            <c:numRef>
              <c:f>'Olah Data'!$N$3:$N$17</c:f>
              <c:numCache>
                <c:formatCode>General</c:formatCode>
                <c:ptCount val="15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20</c:v>
                </c:pt>
                <c:pt idx="4">
                  <c:v>30</c:v>
                </c:pt>
                <c:pt idx="5">
                  <c:v>20</c:v>
                </c:pt>
                <c:pt idx="6">
                  <c:v>30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D3-4408-92A3-2EFEB9174DBC}"/>
            </c:ext>
          </c:extLst>
        </c:ser>
        <c:ser>
          <c:idx val="1"/>
          <c:order val="1"/>
          <c:tx>
            <c:v>Setelah Pelatihan</c:v>
          </c:tx>
          <c:spPr>
            <a:gradFill rotWithShape="1">
              <a:gsLst>
                <a:gs pos="0">
                  <a:schemeClr val="accent4">
                    <a:shade val="76000"/>
                    <a:shade val="51000"/>
                    <a:satMod val="130000"/>
                  </a:schemeClr>
                </a:gs>
                <a:gs pos="80000">
                  <a:schemeClr val="accent4">
                    <a:shade val="76000"/>
                    <a:shade val="93000"/>
                    <a:satMod val="130000"/>
                  </a:schemeClr>
                </a:gs>
                <a:gs pos="100000">
                  <a:schemeClr val="accent4">
                    <a:shade val="76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val>
            <c:numRef>
              <c:f>'Olah Data'!$O$3:$O$17</c:f>
              <c:numCache>
                <c:formatCode>General</c:formatCode>
                <c:ptCount val="15"/>
                <c:pt idx="0">
                  <c:v>100</c:v>
                </c:pt>
                <c:pt idx="1">
                  <c:v>90</c:v>
                </c:pt>
                <c:pt idx="2">
                  <c:v>90</c:v>
                </c:pt>
                <c:pt idx="3">
                  <c:v>90</c:v>
                </c:pt>
                <c:pt idx="4">
                  <c:v>90</c:v>
                </c:pt>
                <c:pt idx="5">
                  <c:v>80</c:v>
                </c:pt>
                <c:pt idx="6">
                  <c:v>80</c:v>
                </c:pt>
                <c:pt idx="7">
                  <c:v>70</c:v>
                </c:pt>
                <c:pt idx="8">
                  <c:v>80</c:v>
                </c:pt>
                <c:pt idx="9">
                  <c:v>70</c:v>
                </c:pt>
                <c:pt idx="10">
                  <c:v>80</c:v>
                </c:pt>
                <c:pt idx="11">
                  <c:v>70</c:v>
                </c:pt>
                <c:pt idx="12">
                  <c:v>70</c:v>
                </c:pt>
                <c:pt idx="13">
                  <c:v>60</c:v>
                </c:pt>
                <c:pt idx="1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D3-4408-92A3-2EFEB9174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78515200"/>
        <c:axId val="578514216"/>
      </c:barChart>
      <c:catAx>
        <c:axId val="578515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  <a:latin typeface="Century Gothic" panose="020B0502020202020204" pitchFamily="34" charset="0"/>
                  </a:rPr>
                  <a:t>Penilaian Pemahaman Uji Sondir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/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514216"/>
        <c:crosses val="autoZero"/>
        <c:auto val="1"/>
        <c:lblAlgn val="ctr"/>
        <c:lblOffset val="100"/>
        <c:noMultiLvlLbl val="0"/>
      </c:catAx>
      <c:valAx>
        <c:axId val="578514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  <a:latin typeface="Century Gothic" panose="020B0502020202020204" pitchFamily="34" charset="0"/>
                  </a:rPr>
                  <a:t>Skor Peserta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12503645377661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515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246784776902887"/>
          <c:y val="0.85827464275298904"/>
          <c:w val="0.59061986001749778"/>
          <c:h val="7.69105424321959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latin typeface="Century Gothic" panose="020B0502020202020204" pitchFamily="34" charset="0"/>
              </a:rPr>
              <a:t>Partisipasi</a:t>
            </a:r>
            <a:r>
              <a:rPr lang="en-US" sz="1200" b="1" baseline="0">
                <a:latin typeface="Century Gothic" panose="020B0502020202020204" pitchFamily="34" charset="0"/>
              </a:rPr>
              <a:t> dan Keaktifan Peserta </a:t>
            </a:r>
            <a:endParaRPr lang="en-US" sz="1200" b="1">
              <a:latin typeface="Century Gothic" panose="020B0502020202020204" pitchFamily="34" charset="0"/>
            </a:endParaRPr>
          </a:p>
        </c:rich>
      </c:tx>
      <c:layout>
        <c:manualLayout>
          <c:xMode val="edge"/>
          <c:yMode val="edge"/>
          <c:x val="0.23864566929133862"/>
          <c:y val="0.11111111111111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5B0-4B4E-A3F9-73F5FC085FA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5B0-4B4E-A3F9-73F5FC085FA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85B0-4B4E-A3F9-73F5FC085FA5}"/>
              </c:ext>
            </c:extLst>
          </c:dPt>
          <c:dLbls>
            <c:dLbl>
              <c:idx val="0"/>
              <c:layout>
                <c:manualLayout>
                  <c:x val="-0.1733530183727035"/>
                  <c:y val="-9.5157844852726742E-2"/>
                </c:manualLayout>
              </c:layout>
              <c:tx>
                <c:rich>
                  <a:bodyPr/>
                  <a:lstStyle/>
                  <a:p>
                    <a:r>
                      <a:rPr lang="en-US" sz="1000" b="1">
                        <a:solidFill>
                          <a:schemeClr val="bg1"/>
                        </a:solidFill>
                      </a:rPr>
                      <a:t>Sangat Aktif </a:t>
                    </a:r>
                    <a:fld id="{C11E2081-9F68-4D65-9479-60603EDA901A}" type="VALUE">
                      <a:rPr lang="en-US" b="1">
                        <a:solidFill>
                          <a:schemeClr val="bg1"/>
                        </a:solidFill>
                      </a:rPr>
                      <a:pPr/>
                      <a:t>[VALUE]</a:t>
                    </a:fld>
                    <a:endParaRPr lang="en-US" sz="1000" b="1">
                      <a:solidFill>
                        <a:schemeClr val="bg1"/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85B0-4B4E-A3F9-73F5FC085FA5}"/>
                </c:ext>
              </c:extLst>
            </c:dLbl>
            <c:dLbl>
              <c:idx val="1"/>
              <c:layout>
                <c:manualLayout>
                  <c:x val="0.14861111111111111"/>
                  <c:y val="-1.428094925634295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1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100" b="1">
                        <a:solidFill>
                          <a:schemeClr val="bg1"/>
                        </a:solidFill>
                      </a:rPr>
                      <a:t>Aktif</a:t>
                    </a:r>
                  </a:p>
                  <a:p>
                    <a:pPr>
                      <a:defRPr sz="1100" b="1">
                        <a:solidFill>
                          <a:schemeClr val="bg1"/>
                        </a:solidFill>
                      </a:defRPr>
                    </a:pPr>
                    <a:fld id="{D4891AC2-5D16-4E01-8E93-2B6FD5EB9083}" type="VALUE">
                      <a:rPr lang="en-US" sz="1100" b="1">
                        <a:solidFill>
                          <a:schemeClr val="bg1"/>
                        </a:solidFill>
                      </a:rPr>
                      <a:pPr>
                        <a:defRPr sz="1100" b="1">
                          <a:solidFill>
                            <a:schemeClr val="bg1"/>
                          </a:solidFill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097222222222222"/>
                      <c:h val="0.1817129629629629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5B0-4B4E-A3F9-73F5FC085FA5}"/>
                </c:ext>
              </c:extLst>
            </c:dLbl>
            <c:dLbl>
              <c:idx val="2"/>
              <c:layout>
                <c:manualLayout>
                  <c:x val="8.7915791776027999E-2"/>
                  <c:y val="0.17757874015748032"/>
                </c:manualLayout>
              </c:layout>
              <c:tx>
                <c:rich>
                  <a:bodyPr/>
                  <a:lstStyle/>
                  <a:p>
                    <a:r>
                      <a:rPr lang="en-US" sz="800" b="1">
                        <a:solidFill>
                          <a:schemeClr val="bg1"/>
                        </a:solidFill>
                      </a:rPr>
                      <a:t>Kurang Aktif</a:t>
                    </a:r>
                  </a:p>
                  <a:p>
                    <a:fld id="{E609E53F-6FA6-4346-85D1-818936C788B4}" type="VALUE">
                      <a:rPr lang="en-US" sz="1000" b="1">
                        <a:solidFill>
                          <a:schemeClr val="bg1"/>
                        </a:solidFill>
                      </a:rPr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85B0-4B4E-A3F9-73F5FC085F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'Olah Data'!$K$26:$K$28</c:f>
              <c:numCache>
                <c:formatCode>0%</c:formatCode>
                <c:ptCount val="3"/>
                <c:pt idx="0">
                  <c:v>0.6</c:v>
                </c:pt>
                <c:pt idx="1">
                  <c:v>0.26666666666666666</c:v>
                </c:pt>
                <c:pt idx="2">
                  <c:v>0.13333333333333333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0-4B4E-A3F9-73F5FC085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7</xdr:col>
      <xdr:colOff>600669</xdr:colOff>
      <xdr:row>35</xdr:row>
      <xdr:rowOff>10377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0"/>
          <a:ext cx="4258269" cy="610637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23</xdr:col>
      <xdr:colOff>534666</xdr:colOff>
      <xdr:row>37</xdr:row>
      <xdr:rowOff>124746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6400" y="571500"/>
          <a:ext cx="9069066" cy="66017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357187</xdr:colOff>
      <xdr:row>1</xdr:row>
      <xdr:rowOff>4762</xdr:rowOff>
    </xdr:from>
    <xdr:to>
      <xdr:col>26</xdr:col>
      <xdr:colOff>52387</xdr:colOff>
      <xdr:row>13</xdr:row>
      <xdr:rowOff>14287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347662</xdr:colOff>
      <xdr:row>15</xdr:row>
      <xdr:rowOff>52387</xdr:rowOff>
    </xdr:from>
    <xdr:to>
      <xdr:col>26</xdr:col>
      <xdr:colOff>42862</xdr:colOff>
      <xdr:row>29</xdr:row>
      <xdr:rowOff>128587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1395412</xdr:colOff>
      <xdr:row>21</xdr:row>
      <xdr:rowOff>161925</xdr:rowOff>
    </xdr:from>
    <xdr:to>
      <xdr:col>15</xdr:col>
      <xdr:colOff>147637</xdr:colOff>
      <xdr:row>36</xdr:row>
      <xdr:rowOff>47625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46</xdr:row>
      <xdr:rowOff>0</xdr:rowOff>
    </xdr:from>
    <xdr:to>
      <xdr:col>13</xdr:col>
      <xdr:colOff>572346</xdr:colOff>
      <xdr:row>59</xdr:row>
      <xdr:rowOff>47977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8763000"/>
          <a:ext cx="6058746" cy="2524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9"/>
  <sheetViews>
    <sheetView topLeftCell="A7" workbookViewId="0">
      <selection activeCell="R23" sqref="R23"/>
    </sheetView>
  </sheetViews>
  <sheetFormatPr defaultRowHeight="15" x14ac:dyDescent="0.25"/>
  <cols>
    <col min="2" max="2" width="5.7109375" customWidth="1"/>
    <col min="3" max="3" width="17.42578125" customWidth="1"/>
    <col min="4" max="4" width="14" customWidth="1"/>
    <col min="5" max="5" width="12.5703125" customWidth="1"/>
    <col min="6" max="6" width="10.85546875" customWidth="1"/>
    <col min="7" max="7" width="13.85546875" customWidth="1"/>
    <col min="8" max="8" width="11.5703125" customWidth="1"/>
    <col min="9" max="9" width="23.5703125" customWidth="1"/>
    <col min="10" max="12" width="10.7109375" customWidth="1"/>
    <col min="13" max="13" width="10.5703125" customWidth="1"/>
    <col min="14" max="14" width="8.85546875" customWidth="1"/>
    <col min="15" max="16" width="12.140625" customWidth="1"/>
    <col min="17" max="17" width="13.42578125" customWidth="1"/>
  </cols>
  <sheetData>
    <row r="2" spans="2:18" ht="50.25" customHeight="1" x14ac:dyDescent="0.25">
      <c r="B2" s="2" t="s">
        <v>0</v>
      </c>
      <c r="C2" s="2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40</v>
      </c>
      <c r="K2" s="5" t="s">
        <v>41</v>
      </c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1"/>
    </row>
    <row r="3" spans="2:18" x14ac:dyDescent="0.25">
      <c r="B3">
        <v>5</v>
      </c>
      <c r="C3" t="s">
        <v>14</v>
      </c>
      <c r="D3" s="3">
        <v>90</v>
      </c>
      <c r="E3" s="3">
        <v>100</v>
      </c>
      <c r="F3" s="3">
        <f>SUM(D3:E3)</f>
        <v>190</v>
      </c>
      <c r="G3" s="3">
        <f>AVERAGE(D3:E3)</f>
        <v>95</v>
      </c>
      <c r="H3" s="3" t="s">
        <v>29</v>
      </c>
      <c r="I3" s="3" t="s">
        <v>30</v>
      </c>
      <c r="J3" s="3">
        <v>5</v>
      </c>
      <c r="K3" s="7">
        <f>(G3+J3*20)/2</f>
        <v>97.5</v>
      </c>
      <c r="L3" s="3">
        <v>60</v>
      </c>
      <c r="M3" s="3">
        <f>D3</f>
        <v>90</v>
      </c>
      <c r="N3" s="3">
        <v>30</v>
      </c>
      <c r="O3" s="3">
        <f>E3</f>
        <v>100</v>
      </c>
      <c r="P3" s="4">
        <f>(M3-L3)/L3</f>
        <v>0.5</v>
      </c>
      <c r="Q3" s="4">
        <f>(O3-N3)/N3</f>
        <v>2.3333333333333335</v>
      </c>
    </row>
    <row r="4" spans="2:18" x14ac:dyDescent="0.25">
      <c r="B4">
        <v>4</v>
      </c>
      <c r="C4" t="s">
        <v>15</v>
      </c>
      <c r="D4" s="3">
        <v>90</v>
      </c>
      <c r="E4" s="3">
        <v>90</v>
      </c>
      <c r="F4" s="3">
        <f t="shared" ref="F4:F17" si="0">SUM(D4:E4)</f>
        <v>180</v>
      </c>
      <c r="G4" s="3">
        <f t="shared" ref="G4:G17" si="1">AVERAGE(D4:E4)</f>
        <v>90</v>
      </c>
      <c r="H4" s="3" t="s">
        <v>29</v>
      </c>
      <c r="I4" s="3" t="s">
        <v>31</v>
      </c>
      <c r="J4" s="3">
        <v>4</v>
      </c>
      <c r="K4" s="7">
        <f t="shared" ref="K4:K17" si="2">(G4+J4*20)/2</f>
        <v>85</v>
      </c>
      <c r="L4" s="3">
        <v>50</v>
      </c>
      <c r="M4" s="3">
        <f t="shared" ref="M4:M17" si="3">D4</f>
        <v>90</v>
      </c>
      <c r="N4" s="3">
        <v>30</v>
      </c>
      <c r="O4" s="3">
        <f t="shared" ref="O4:O17" si="4">E4</f>
        <v>90</v>
      </c>
      <c r="P4" s="4">
        <f t="shared" ref="P4:P17" si="5">(M4-L4)/L4</f>
        <v>0.8</v>
      </c>
      <c r="Q4" s="4">
        <f t="shared" ref="Q4:Q17" si="6">(O4-N4)/N4</f>
        <v>2</v>
      </c>
    </row>
    <row r="5" spans="2:18" x14ac:dyDescent="0.25">
      <c r="B5">
        <v>10</v>
      </c>
      <c r="C5" t="s">
        <v>16</v>
      </c>
      <c r="D5" s="3">
        <v>90</v>
      </c>
      <c r="E5" s="3">
        <v>90</v>
      </c>
      <c r="F5" s="3">
        <f t="shared" si="0"/>
        <v>180</v>
      </c>
      <c r="G5" s="3">
        <f t="shared" si="1"/>
        <v>90</v>
      </c>
      <c r="H5" s="3" t="s">
        <v>29</v>
      </c>
      <c r="I5" s="3" t="s">
        <v>30</v>
      </c>
      <c r="J5" s="3">
        <v>5</v>
      </c>
      <c r="K5" s="7">
        <f t="shared" si="2"/>
        <v>95</v>
      </c>
      <c r="L5" s="3">
        <v>50</v>
      </c>
      <c r="M5" s="3">
        <f t="shared" si="3"/>
        <v>90</v>
      </c>
      <c r="N5" s="3">
        <v>30</v>
      </c>
      <c r="O5" s="3">
        <f t="shared" si="4"/>
        <v>90</v>
      </c>
      <c r="P5" s="4">
        <f t="shared" si="5"/>
        <v>0.8</v>
      </c>
      <c r="Q5" s="4">
        <f t="shared" si="6"/>
        <v>2</v>
      </c>
    </row>
    <row r="6" spans="2:18" x14ac:dyDescent="0.25">
      <c r="B6">
        <v>13</v>
      </c>
      <c r="C6" t="s">
        <v>17</v>
      </c>
      <c r="D6" s="3">
        <v>70</v>
      </c>
      <c r="E6" s="3">
        <v>90</v>
      </c>
      <c r="F6" s="3">
        <f t="shared" si="0"/>
        <v>160</v>
      </c>
      <c r="G6" s="3">
        <f t="shared" si="1"/>
        <v>80</v>
      </c>
      <c r="H6" s="3" t="s">
        <v>29</v>
      </c>
      <c r="I6" s="3" t="s">
        <v>32</v>
      </c>
      <c r="J6" s="3">
        <v>5</v>
      </c>
      <c r="K6" s="7">
        <f t="shared" si="2"/>
        <v>90</v>
      </c>
      <c r="L6" s="3">
        <v>60</v>
      </c>
      <c r="M6" s="3">
        <f t="shared" si="3"/>
        <v>70</v>
      </c>
      <c r="N6" s="3">
        <v>20</v>
      </c>
      <c r="O6" s="3">
        <f t="shared" si="4"/>
        <v>90</v>
      </c>
      <c r="P6" s="4">
        <f t="shared" si="5"/>
        <v>0.16666666666666666</v>
      </c>
      <c r="Q6" s="4">
        <f t="shared" si="6"/>
        <v>3.5</v>
      </c>
    </row>
    <row r="7" spans="2:18" x14ac:dyDescent="0.25">
      <c r="B7">
        <v>7</v>
      </c>
      <c r="C7" t="s">
        <v>18</v>
      </c>
      <c r="D7" s="3">
        <v>80</v>
      </c>
      <c r="E7" s="3">
        <v>90</v>
      </c>
      <c r="F7" s="3">
        <f t="shared" si="0"/>
        <v>170</v>
      </c>
      <c r="G7" s="3">
        <f t="shared" si="1"/>
        <v>85</v>
      </c>
      <c r="H7" s="3" t="s">
        <v>29</v>
      </c>
      <c r="I7" s="3" t="s">
        <v>31</v>
      </c>
      <c r="J7" s="3">
        <v>4</v>
      </c>
      <c r="K7" s="7">
        <f t="shared" si="2"/>
        <v>82.5</v>
      </c>
      <c r="L7" s="3">
        <v>40</v>
      </c>
      <c r="M7" s="3">
        <f t="shared" si="3"/>
        <v>80</v>
      </c>
      <c r="N7" s="3">
        <v>30</v>
      </c>
      <c r="O7" s="3">
        <f t="shared" si="4"/>
        <v>90</v>
      </c>
      <c r="P7" s="4">
        <f t="shared" si="5"/>
        <v>1</v>
      </c>
      <c r="Q7" s="4">
        <f t="shared" si="6"/>
        <v>2</v>
      </c>
    </row>
    <row r="8" spans="2:18" x14ac:dyDescent="0.25">
      <c r="B8">
        <v>1</v>
      </c>
      <c r="C8" t="s">
        <v>19</v>
      </c>
      <c r="D8" s="3">
        <v>80</v>
      </c>
      <c r="E8" s="3">
        <v>80</v>
      </c>
      <c r="F8" s="3">
        <f t="shared" si="0"/>
        <v>160</v>
      </c>
      <c r="G8" s="3">
        <f t="shared" si="1"/>
        <v>80</v>
      </c>
      <c r="H8" s="3" t="s">
        <v>29</v>
      </c>
      <c r="I8" s="3" t="s">
        <v>31</v>
      </c>
      <c r="J8" s="3">
        <v>4</v>
      </c>
      <c r="K8" s="7">
        <f t="shared" si="2"/>
        <v>80</v>
      </c>
      <c r="L8" s="3">
        <v>40</v>
      </c>
      <c r="M8" s="3">
        <f t="shared" si="3"/>
        <v>80</v>
      </c>
      <c r="N8" s="3">
        <v>20</v>
      </c>
      <c r="O8" s="3">
        <f t="shared" si="4"/>
        <v>80</v>
      </c>
      <c r="P8" s="4">
        <f t="shared" si="5"/>
        <v>1</v>
      </c>
      <c r="Q8" s="4">
        <f t="shared" si="6"/>
        <v>3</v>
      </c>
    </row>
    <row r="9" spans="2:18" x14ac:dyDescent="0.25">
      <c r="B9">
        <v>9</v>
      </c>
      <c r="C9" t="s">
        <v>20</v>
      </c>
      <c r="D9" s="3">
        <v>70</v>
      </c>
      <c r="E9" s="3">
        <v>80</v>
      </c>
      <c r="F9" s="3">
        <f t="shared" si="0"/>
        <v>150</v>
      </c>
      <c r="G9" s="3">
        <f t="shared" si="1"/>
        <v>75</v>
      </c>
      <c r="H9" s="3" t="s">
        <v>29</v>
      </c>
      <c r="I9" s="3" t="s">
        <v>33</v>
      </c>
      <c r="J9" s="3">
        <v>3</v>
      </c>
      <c r="K9" s="7">
        <f t="shared" si="2"/>
        <v>67.5</v>
      </c>
      <c r="L9" s="3">
        <v>40</v>
      </c>
      <c r="M9" s="3">
        <f t="shared" si="3"/>
        <v>70</v>
      </c>
      <c r="N9" s="3">
        <v>30</v>
      </c>
      <c r="O9" s="3">
        <f t="shared" si="4"/>
        <v>80</v>
      </c>
      <c r="P9" s="4">
        <f t="shared" si="5"/>
        <v>0.75</v>
      </c>
      <c r="Q9" s="4">
        <f t="shared" si="6"/>
        <v>1.6666666666666667</v>
      </c>
    </row>
    <row r="10" spans="2:18" x14ac:dyDescent="0.25">
      <c r="B10">
        <v>15</v>
      </c>
      <c r="C10" t="s">
        <v>21</v>
      </c>
      <c r="D10" s="3">
        <v>70</v>
      </c>
      <c r="E10" s="3">
        <v>70</v>
      </c>
      <c r="F10" s="3">
        <f t="shared" si="0"/>
        <v>140</v>
      </c>
      <c r="G10" s="3">
        <f t="shared" si="1"/>
        <v>70</v>
      </c>
      <c r="H10" s="3" t="s">
        <v>29</v>
      </c>
      <c r="I10" s="3" t="s">
        <v>34</v>
      </c>
      <c r="J10" s="3">
        <v>3</v>
      </c>
      <c r="K10" s="9">
        <f t="shared" si="2"/>
        <v>65</v>
      </c>
      <c r="L10" s="3">
        <v>40</v>
      </c>
      <c r="M10" s="3">
        <f t="shared" si="3"/>
        <v>70</v>
      </c>
      <c r="N10" s="3">
        <v>20</v>
      </c>
      <c r="O10" s="3">
        <f t="shared" si="4"/>
        <v>70</v>
      </c>
      <c r="P10" s="4">
        <f t="shared" si="5"/>
        <v>0.75</v>
      </c>
      <c r="Q10" s="4">
        <f t="shared" si="6"/>
        <v>2.5</v>
      </c>
    </row>
    <row r="11" spans="2:18" x14ac:dyDescent="0.25">
      <c r="B11">
        <v>3</v>
      </c>
      <c r="C11" t="s">
        <v>22</v>
      </c>
      <c r="D11" s="3">
        <v>80</v>
      </c>
      <c r="E11" s="3">
        <v>80</v>
      </c>
      <c r="F11" s="3">
        <f t="shared" si="0"/>
        <v>160</v>
      </c>
      <c r="G11" s="3">
        <f t="shared" si="1"/>
        <v>80</v>
      </c>
      <c r="H11" s="3" t="s">
        <v>29</v>
      </c>
      <c r="I11" s="3" t="s">
        <v>35</v>
      </c>
      <c r="J11" s="3">
        <v>4</v>
      </c>
      <c r="K11" s="7">
        <f t="shared" si="2"/>
        <v>80</v>
      </c>
      <c r="L11" s="3">
        <v>40</v>
      </c>
      <c r="M11" s="3">
        <f t="shared" si="3"/>
        <v>80</v>
      </c>
      <c r="N11" s="3">
        <v>20</v>
      </c>
      <c r="O11" s="3">
        <f t="shared" si="4"/>
        <v>80</v>
      </c>
      <c r="P11" s="4">
        <f t="shared" si="5"/>
        <v>1</v>
      </c>
      <c r="Q11" s="4">
        <f t="shared" si="6"/>
        <v>3</v>
      </c>
    </row>
    <row r="12" spans="2:18" x14ac:dyDescent="0.25">
      <c r="B12">
        <v>8</v>
      </c>
      <c r="C12" t="s">
        <v>23</v>
      </c>
      <c r="D12" s="3">
        <v>70</v>
      </c>
      <c r="E12" s="3">
        <v>70</v>
      </c>
      <c r="F12" s="3">
        <f t="shared" si="0"/>
        <v>140</v>
      </c>
      <c r="G12" s="3">
        <f t="shared" si="1"/>
        <v>70</v>
      </c>
      <c r="H12" s="3" t="s">
        <v>29</v>
      </c>
      <c r="I12" s="3" t="s">
        <v>34</v>
      </c>
      <c r="J12" s="3">
        <v>3</v>
      </c>
      <c r="K12" s="9">
        <f t="shared" si="2"/>
        <v>65</v>
      </c>
      <c r="L12" s="3">
        <v>40</v>
      </c>
      <c r="M12" s="3">
        <f t="shared" si="3"/>
        <v>70</v>
      </c>
      <c r="N12" s="3">
        <v>20</v>
      </c>
      <c r="O12" s="3">
        <f t="shared" si="4"/>
        <v>70</v>
      </c>
      <c r="P12" s="4">
        <f t="shared" si="5"/>
        <v>0.75</v>
      </c>
      <c r="Q12" s="4">
        <f t="shared" si="6"/>
        <v>2.5</v>
      </c>
    </row>
    <row r="13" spans="2:18" x14ac:dyDescent="0.25">
      <c r="B13">
        <v>14</v>
      </c>
      <c r="C13" t="s">
        <v>24</v>
      </c>
      <c r="D13" s="3">
        <v>70</v>
      </c>
      <c r="E13" s="3">
        <v>80</v>
      </c>
      <c r="F13" s="3">
        <f t="shared" si="0"/>
        <v>150</v>
      </c>
      <c r="G13" s="3">
        <f t="shared" si="1"/>
        <v>75</v>
      </c>
      <c r="H13" s="3" t="s">
        <v>29</v>
      </c>
      <c r="I13" s="3" t="s">
        <v>36</v>
      </c>
      <c r="J13" s="3">
        <v>3</v>
      </c>
      <c r="K13" s="7">
        <f t="shared" si="2"/>
        <v>67.5</v>
      </c>
      <c r="L13" s="3">
        <v>40</v>
      </c>
      <c r="M13" s="3">
        <f t="shared" si="3"/>
        <v>70</v>
      </c>
      <c r="N13" s="3">
        <v>20</v>
      </c>
      <c r="O13" s="3">
        <f t="shared" si="4"/>
        <v>80</v>
      </c>
      <c r="P13" s="4">
        <f t="shared" si="5"/>
        <v>0.75</v>
      </c>
      <c r="Q13" s="4">
        <f t="shared" si="6"/>
        <v>3</v>
      </c>
    </row>
    <row r="14" spans="2:18" x14ac:dyDescent="0.25">
      <c r="B14">
        <v>12</v>
      </c>
      <c r="C14" t="s">
        <v>25</v>
      </c>
      <c r="D14" s="3">
        <v>70</v>
      </c>
      <c r="E14" s="3">
        <v>70</v>
      </c>
      <c r="F14" s="3">
        <f t="shared" si="0"/>
        <v>140</v>
      </c>
      <c r="G14" s="3">
        <f t="shared" si="1"/>
        <v>70</v>
      </c>
      <c r="H14" s="3" t="s">
        <v>29</v>
      </c>
      <c r="I14" s="3" t="s">
        <v>37</v>
      </c>
      <c r="J14" s="3">
        <v>3</v>
      </c>
      <c r="K14" s="9">
        <f t="shared" si="2"/>
        <v>65</v>
      </c>
      <c r="L14" s="3">
        <v>40</v>
      </c>
      <c r="M14" s="3">
        <f t="shared" si="3"/>
        <v>70</v>
      </c>
      <c r="N14" s="3">
        <v>20</v>
      </c>
      <c r="O14" s="3">
        <f t="shared" si="4"/>
        <v>70</v>
      </c>
      <c r="P14" s="4">
        <f t="shared" si="5"/>
        <v>0.75</v>
      </c>
      <c r="Q14" s="4">
        <f t="shared" si="6"/>
        <v>2.5</v>
      </c>
    </row>
    <row r="15" spans="2:18" x14ac:dyDescent="0.25">
      <c r="B15">
        <v>2</v>
      </c>
      <c r="C15" t="s">
        <v>26</v>
      </c>
      <c r="D15" s="3">
        <v>50</v>
      </c>
      <c r="E15" s="3">
        <v>70</v>
      </c>
      <c r="F15" s="3">
        <f t="shared" si="0"/>
        <v>120</v>
      </c>
      <c r="G15" s="3">
        <f t="shared" si="1"/>
        <v>60</v>
      </c>
      <c r="H15" s="3" t="s">
        <v>29</v>
      </c>
      <c r="I15" s="3" t="s">
        <v>34</v>
      </c>
      <c r="J15" s="3">
        <v>3</v>
      </c>
      <c r="K15" s="9">
        <f t="shared" si="2"/>
        <v>60</v>
      </c>
      <c r="L15" s="3">
        <v>40</v>
      </c>
      <c r="M15" s="3">
        <v>70</v>
      </c>
      <c r="N15" s="3">
        <v>20</v>
      </c>
      <c r="O15" s="3">
        <f t="shared" si="4"/>
        <v>70</v>
      </c>
      <c r="P15" s="4">
        <f t="shared" si="5"/>
        <v>0.75</v>
      </c>
      <c r="Q15" s="4">
        <f t="shared" si="6"/>
        <v>2.5</v>
      </c>
    </row>
    <row r="16" spans="2:18" x14ac:dyDescent="0.25">
      <c r="B16">
        <v>6</v>
      </c>
      <c r="C16" t="s">
        <v>27</v>
      </c>
      <c r="D16" s="3">
        <v>60</v>
      </c>
      <c r="E16" s="3">
        <v>60</v>
      </c>
      <c r="F16" s="3">
        <f t="shared" si="0"/>
        <v>120</v>
      </c>
      <c r="G16" s="3">
        <f t="shared" si="1"/>
        <v>60</v>
      </c>
      <c r="H16" s="3" t="s">
        <v>29</v>
      </c>
      <c r="I16" s="3" t="s">
        <v>38</v>
      </c>
      <c r="J16" s="3">
        <v>2</v>
      </c>
      <c r="K16" s="8">
        <f t="shared" si="2"/>
        <v>50</v>
      </c>
      <c r="L16" s="3">
        <v>30</v>
      </c>
      <c r="M16" s="3">
        <f t="shared" si="3"/>
        <v>60</v>
      </c>
      <c r="N16" s="3">
        <v>20</v>
      </c>
      <c r="O16" s="3">
        <f t="shared" si="4"/>
        <v>60</v>
      </c>
      <c r="P16" s="4">
        <f t="shared" si="5"/>
        <v>1</v>
      </c>
      <c r="Q16" s="4">
        <f t="shared" si="6"/>
        <v>2</v>
      </c>
    </row>
    <row r="17" spans="2:18" x14ac:dyDescent="0.25">
      <c r="B17">
        <v>11</v>
      </c>
      <c r="C17" t="s">
        <v>28</v>
      </c>
      <c r="D17" s="3">
        <v>60</v>
      </c>
      <c r="E17" s="3">
        <v>60</v>
      </c>
      <c r="F17" s="3">
        <f t="shared" si="0"/>
        <v>120</v>
      </c>
      <c r="G17" s="3">
        <f t="shared" si="1"/>
        <v>60</v>
      </c>
      <c r="H17" s="3" t="s">
        <v>29</v>
      </c>
      <c r="I17" s="3" t="s">
        <v>39</v>
      </c>
      <c r="J17" s="3">
        <v>2</v>
      </c>
      <c r="K17" s="8">
        <f t="shared" si="2"/>
        <v>50</v>
      </c>
      <c r="L17" s="3">
        <v>40</v>
      </c>
      <c r="M17" s="3">
        <f t="shared" si="3"/>
        <v>60</v>
      </c>
      <c r="N17" s="3">
        <v>10</v>
      </c>
      <c r="O17" s="3">
        <f t="shared" si="4"/>
        <v>60</v>
      </c>
      <c r="P17" s="4">
        <f t="shared" si="5"/>
        <v>0.5</v>
      </c>
      <c r="Q17" s="4">
        <f t="shared" si="6"/>
        <v>5</v>
      </c>
    </row>
    <row r="18" spans="2:18" x14ac:dyDescent="0.25">
      <c r="K18" s="3"/>
      <c r="L18" s="12">
        <f>AVERAGE(L3:L17)</f>
        <v>43.333333333333336</v>
      </c>
      <c r="M18" s="12">
        <f t="shared" ref="M18:O18" si="7">AVERAGE(M3:M17)</f>
        <v>74.666666666666671</v>
      </c>
      <c r="N18" s="12">
        <f t="shared" si="7"/>
        <v>22.666666666666668</v>
      </c>
      <c r="O18" s="12">
        <f t="shared" si="7"/>
        <v>78.666666666666671</v>
      </c>
      <c r="P18" s="6">
        <f>AVERAGE(P3:P17)</f>
        <v>0.75111111111111106</v>
      </c>
      <c r="Q18" s="6">
        <f>AVERAGE(Q3:Q17)</f>
        <v>2.6333333333333333</v>
      </c>
      <c r="R18" s="11">
        <f>AVERAGE(P18:Q18)</f>
        <v>1.6922222222222221</v>
      </c>
    </row>
    <row r="25" spans="2:18" x14ac:dyDescent="0.25">
      <c r="N25" t="s">
        <v>42</v>
      </c>
    </row>
    <row r="26" spans="2:18" x14ac:dyDescent="0.25">
      <c r="K26" s="10">
        <f>9/15</f>
        <v>0.6</v>
      </c>
    </row>
    <row r="27" spans="2:18" x14ac:dyDescent="0.25">
      <c r="K27" s="10">
        <f>4/15</f>
        <v>0.26666666666666666</v>
      </c>
    </row>
    <row r="28" spans="2:18" x14ac:dyDescent="0.25">
      <c r="K28" s="10">
        <f>2/15</f>
        <v>0.13333333333333333</v>
      </c>
    </row>
    <row r="29" spans="2:18" x14ac:dyDescent="0.25">
      <c r="K29">
        <f>SUM(K26:K28)</f>
        <v>1</v>
      </c>
    </row>
  </sheetData>
  <pageMargins left="0.7" right="0.7" top="0.75" bottom="0.75" header="0.3" footer="0.3"/>
  <pageSetup orientation="portrait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45" workbookViewId="0">
      <selection activeCell="H66" sqref="H66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Soal Kuisioner</vt:lpstr>
      <vt:lpstr>Olah Data</vt:lpstr>
      <vt:lpstr>Rubrik Penilaian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Desiana Vidayanti</cp:lastModifiedBy>
  <dcterms:created xsi:type="dcterms:W3CDTF">2025-05-31T09:02:43Z</dcterms:created>
  <dcterms:modified xsi:type="dcterms:W3CDTF">2025-05-31T13:48:06Z</dcterms:modified>
</cp:coreProperties>
</file>