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\Downloads\JURNAL\"/>
    </mc:Choice>
  </mc:AlternateContent>
  <xr:revisionPtr revIDLastSave="0" documentId="8_{5DD37429-61FB-4A03-9D5F-3D064FA188EF}" xr6:coauthVersionLast="47" xr6:coauthVersionMax="47" xr10:uidLastSave="{00000000-0000-0000-0000-000000000000}"/>
  <bookViews>
    <workbookView xWindow="-108" yWindow="-108" windowWidth="23256" windowHeight="12456" xr2:uid="{1D40D5A9-F198-41D6-AF6F-2DA539320E2A}"/>
  </bookViews>
  <sheets>
    <sheet name="Metode TOPS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1" l="1"/>
  <c r="F29" i="1"/>
  <c r="F43" i="1" s="1"/>
  <c r="F27" i="1"/>
  <c r="F41" i="1" s="1"/>
  <c r="F24" i="1"/>
  <c r="F38" i="1" s="1"/>
  <c r="C24" i="1"/>
  <c r="C38" i="1" s="1"/>
  <c r="F23" i="1"/>
  <c r="F37" i="1" s="1"/>
  <c r="F22" i="1"/>
  <c r="F36" i="1" s="1"/>
  <c r="E22" i="1"/>
  <c r="E36" i="1" s="1"/>
  <c r="F21" i="1"/>
  <c r="F35" i="1" s="1"/>
  <c r="F20" i="1"/>
  <c r="F34" i="1" s="1"/>
  <c r="E20" i="1"/>
  <c r="C20" i="1"/>
  <c r="C34" i="1" s="1"/>
  <c r="F17" i="1"/>
  <c r="F25" i="1" s="1"/>
  <c r="F39" i="1" s="1"/>
  <c r="E17" i="1"/>
  <c r="E25" i="1" s="1"/>
  <c r="E39" i="1" s="1"/>
  <c r="D17" i="1"/>
  <c r="D27" i="1" s="1"/>
  <c r="D41" i="1" s="1"/>
  <c r="C17" i="1"/>
  <c r="C22" i="1" s="1"/>
  <c r="C36" i="1" s="1"/>
  <c r="B17" i="1"/>
  <c r="B29" i="1" s="1"/>
  <c r="B43" i="1" s="1"/>
  <c r="B20" i="1" l="1"/>
  <c r="B34" i="1" s="1"/>
  <c r="D22" i="1"/>
  <c r="D36" i="1" s="1"/>
  <c r="B24" i="1"/>
  <c r="B38" i="1" s="1"/>
  <c r="E27" i="1"/>
  <c r="E41" i="1" s="1"/>
  <c r="C29" i="1"/>
  <c r="C43" i="1" s="1"/>
  <c r="D24" i="1"/>
  <c r="D38" i="1" s="1"/>
  <c r="B26" i="1"/>
  <c r="B40" i="1" s="1"/>
  <c r="E29" i="1"/>
  <c r="E43" i="1" s="1"/>
  <c r="E24" i="1"/>
  <c r="E38" i="1" s="1"/>
  <c r="C26" i="1"/>
  <c r="C40" i="1" s="1"/>
  <c r="D26" i="1"/>
  <c r="D40" i="1" s="1"/>
  <c r="B28" i="1"/>
  <c r="B42" i="1" s="1"/>
  <c r="D20" i="1"/>
  <c r="D34" i="1" s="1"/>
  <c r="B21" i="1"/>
  <c r="B35" i="1" s="1"/>
  <c r="B23" i="1"/>
  <c r="B37" i="1" s="1"/>
  <c r="E26" i="1"/>
  <c r="E40" i="1" s="1"/>
  <c r="C28" i="1"/>
  <c r="C42" i="1" s="1"/>
  <c r="D29" i="1"/>
  <c r="D43" i="1" s="1"/>
  <c r="C21" i="1"/>
  <c r="C35" i="1" s="1"/>
  <c r="J7" i="1" s="1"/>
  <c r="C23" i="1"/>
  <c r="C37" i="1" s="1"/>
  <c r="F26" i="1"/>
  <c r="F40" i="1" s="1"/>
  <c r="M7" i="1" s="1"/>
  <c r="D28" i="1"/>
  <c r="D42" i="1" s="1"/>
  <c r="D21" i="1"/>
  <c r="D35" i="1" s="1"/>
  <c r="D23" i="1"/>
  <c r="D37" i="1" s="1"/>
  <c r="B25" i="1"/>
  <c r="B39" i="1" s="1"/>
  <c r="E28" i="1"/>
  <c r="E42" i="1" s="1"/>
  <c r="E21" i="1"/>
  <c r="E35" i="1" s="1"/>
  <c r="L4" i="1" s="1"/>
  <c r="E23" i="1"/>
  <c r="E37" i="1" s="1"/>
  <c r="C25" i="1"/>
  <c r="C39" i="1" s="1"/>
  <c r="F28" i="1"/>
  <c r="F42" i="1" s="1"/>
  <c r="B27" i="1"/>
  <c r="B41" i="1" s="1"/>
  <c r="D25" i="1"/>
  <c r="D39" i="1" s="1"/>
  <c r="B22" i="1"/>
  <c r="B36" i="1" s="1"/>
  <c r="C27" i="1"/>
  <c r="C41" i="1" s="1"/>
  <c r="K7" i="1" l="1"/>
  <c r="K4" i="1"/>
  <c r="I4" i="1"/>
  <c r="I7" i="1"/>
  <c r="L19" i="1" s="1"/>
  <c r="L7" i="1"/>
  <c r="L14" i="1"/>
  <c r="L11" i="1"/>
  <c r="M4" i="1"/>
  <c r="J4" i="1"/>
  <c r="L18" i="1" l="1"/>
  <c r="J16" i="1"/>
  <c r="J10" i="1"/>
  <c r="J19" i="1"/>
  <c r="J31" i="1" s="1"/>
  <c r="J18" i="1"/>
  <c r="J14" i="1"/>
  <c r="J26" i="1" s="1"/>
  <c r="J17" i="1"/>
  <c r="J11" i="1"/>
  <c r="J23" i="1" s="1"/>
  <c r="J13" i="1"/>
  <c r="J12" i="1"/>
  <c r="J15" i="1"/>
  <c r="L10" i="1"/>
  <c r="J22" i="1" s="1"/>
  <c r="L16" i="1"/>
  <c r="J28" i="1" s="1"/>
  <c r="L17" i="1"/>
  <c r="L15" i="1"/>
  <c r="J27" i="1" s="1"/>
  <c r="L12" i="1"/>
  <c r="L13" i="1"/>
  <c r="K23" i="1" l="1"/>
  <c r="J24" i="1"/>
  <c r="J29" i="1"/>
  <c r="J30" i="1"/>
  <c r="J25" i="1"/>
  <c r="K25" i="1" s="1"/>
  <c r="K28" i="1" l="1"/>
  <c r="K24" i="1"/>
  <c r="K22" i="1"/>
  <c r="K26" i="1"/>
  <c r="K30" i="1"/>
  <c r="K29" i="1"/>
  <c r="K27" i="1"/>
  <c r="K31" i="1"/>
</calcChain>
</file>

<file path=xl/sharedStrings.xml><?xml version="1.0" encoding="utf-8"?>
<sst xmlns="http://schemas.openxmlformats.org/spreadsheetml/2006/main" count="109" uniqueCount="64">
  <si>
    <t>METODE TOPSIS</t>
  </si>
  <si>
    <t>ALTERNATIF</t>
  </si>
  <si>
    <t>KRITERIA</t>
  </si>
  <si>
    <t>SOLUSI IDEAL POSITIF</t>
  </si>
  <si>
    <t>C1</t>
  </si>
  <si>
    <t>C2</t>
  </si>
  <si>
    <t>C3</t>
  </si>
  <si>
    <t>C4</t>
  </si>
  <si>
    <t>C5</t>
  </si>
  <si>
    <t>A+</t>
  </si>
  <si>
    <t>A1</t>
  </si>
  <si>
    <t>A2</t>
  </si>
  <si>
    <t>SOLUSI IDEAL NEGATIF</t>
  </si>
  <si>
    <t>A3</t>
  </si>
  <si>
    <t>A-</t>
  </si>
  <si>
    <t>A4</t>
  </si>
  <si>
    <t>A5</t>
  </si>
  <si>
    <t>JARAK ANTARA NILAI TERBOBOT THP SOLUSI IDEAL POSITIF DAN NEGATIF</t>
  </si>
  <si>
    <t>A6</t>
  </si>
  <si>
    <t>D1+</t>
  </si>
  <si>
    <t>D1-</t>
  </si>
  <si>
    <t>A7</t>
  </si>
  <si>
    <t>D2+</t>
  </si>
  <si>
    <t>D2-</t>
  </si>
  <si>
    <t>A8</t>
  </si>
  <si>
    <t>D3+</t>
  </si>
  <si>
    <t>D3-</t>
  </si>
  <si>
    <t>A9</t>
  </si>
  <si>
    <t>D4+</t>
  </si>
  <si>
    <t>D4-</t>
  </si>
  <si>
    <t>A10</t>
  </si>
  <si>
    <t>D5+</t>
  </si>
  <si>
    <t>D5-</t>
  </si>
  <si>
    <t>COST</t>
  </si>
  <si>
    <t>BENEFIT</t>
  </si>
  <si>
    <t>D6+</t>
  </si>
  <si>
    <t>D6-</t>
  </si>
  <si>
    <t>D7+</t>
  </si>
  <si>
    <t>D7-</t>
  </si>
  <si>
    <t>PEMBAGI</t>
  </si>
  <si>
    <t>D8+</t>
  </si>
  <si>
    <t>D8-</t>
  </si>
  <si>
    <t>MATRIK TERNORMALISASI</t>
  </si>
  <si>
    <t>D9+</t>
  </si>
  <si>
    <t>D9-</t>
  </si>
  <si>
    <t>Alternatif</t>
  </si>
  <si>
    <t>D10+</t>
  </si>
  <si>
    <t>D10-</t>
  </si>
  <si>
    <t>NILAI PREFERENSI</t>
  </si>
  <si>
    <t>Preferensi</t>
  </si>
  <si>
    <t>Total Nilai</t>
  </si>
  <si>
    <t>Ranking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</si>
  <si>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</si>
  <si>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</si>
  <si>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</si>
  <si>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</si>
  <si>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</si>
  <si>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</si>
  <si>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</si>
  <si>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</si>
  <si>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</si>
  <si>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BOBOT</t>
  </si>
  <si>
    <t>V10</t>
  </si>
  <si>
    <t>MATRIK TERNORMALISASI TERBOBOT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</si>
</sst>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164" fontId="0" fillId="2" borderId="0" xfId="0" applyNumberFormat="1" applyFill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164" fontId="0" fillId="3" borderId="0" xfId="0" applyNumberFormat="1" applyFill="1"/>
    <xf numFmtId="164" fontId="0" fillId="0" borderId="0" xfId="0" applyNumberFormat="1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3AAA3-8223-4266-A7E2-B88244FF43DD}">
  <dimension ref="A1:M43"/>
  <sheetViews>
    <sheetView tabSelected="1" topLeftCell="A7" workbookViewId="0">
      <selection activeCell="J26" sqref="J26"/>
    </sheetView>
  </sheetViews>
  <sheetFormatPr defaultRowHeight="14.4" x14ac:dyDescent="0.3"/>
  <cols>
    <col min="1" max="1" width="31.21875" bestFit="1" customWidth="1"/>
    <col min="2" max="2" width="6" bestFit="1" customWidth="1"/>
    <col min="3" max="3" width="6.5546875" bestFit="1" customWidth="1"/>
    <col min="4" max="6" width="7.77734375" bestFit="1" customWidth="1"/>
    <col min="8" max="8" width="8.33203125" bestFit="1" customWidth="1"/>
    <col min="9" max="9" width="60.88671875" bestFit="1" customWidth="1"/>
    <col min="10" max="10" width="9.109375" bestFit="1" customWidth="1"/>
    <col min="11" max="11" width="7.109375" bestFit="1" customWidth="1"/>
    <col min="12" max="13" width="5.5546875" bestFit="1" customWidth="1"/>
  </cols>
  <sheetData>
    <row r="1" spans="1:13" x14ac:dyDescent="0.3">
      <c r="A1" t="s">
        <v>0</v>
      </c>
    </row>
    <row r="3" spans="1:13" x14ac:dyDescent="0.3">
      <c r="A3" s="1" t="s">
        <v>1</v>
      </c>
      <c r="B3" s="2" t="s">
        <v>2</v>
      </c>
      <c r="C3" s="2"/>
      <c r="D3" s="2"/>
      <c r="E3" s="2"/>
      <c r="F3" s="2"/>
      <c r="I3" t="s">
        <v>3</v>
      </c>
    </row>
    <row r="4" spans="1:13" x14ac:dyDescent="0.3">
      <c r="A4" s="1"/>
      <c r="B4" s="3" t="s">
        <v>4</v>
      </c>
      <c r="C4" s="3" t="s">
        <v>5</v>
      </c>
      <c r="D4" s="4" t="s">
        <v>6</v>
      </c>
      <c r="E4" s="4" t="s">
        <v>7</v>
      </c>
      <c r="F4" s="4" t="s">
        <v>8</v>
      </c>
      <c r="H4" s="5" t="s">
        <v>9</v>
      </c>
      <c r="I4" s="6">
        <f>IF(B$15="BENEFIT",MAX(B$34:B$43),MIN(B$34:B$43))</f>
        <v>2.6400000000000003E-2</v>
      </c>
      <c r="J4" s="6">
        <f t="shared" ref="J4:M4" si="0">IF(C$15="BENEFIT",MAX(C$34:C$43),MIN(C$34:C$43))</f>
        <v>4.0414163285713706E-2</v>
      </c>
      <c r="K4" s="6">
        <f t="shared" si="0"/>
        <v>3.2251614946645184E-2</v>
      </c>
      <c r="L4" s="6">
        <f t="shared" si="0"/>
        <v>0.10301637606406923</v>
      </c>
      <c r="M4" s="6">
        <f t="shared" si="0"/>
        <v>1.7161973468495205E-2</v>
      </c>
    </row>
    <row r="5" spans="1:13" x14ac:dyDescent="0.3">
      <c r="A5" s="7" t="s">
        <v>10</v>
      </c>
      <c r="B5" s="4">
        <v>1</v>
      </c>
      <c r="C5" s="8">
        <v>5</v>
      </c>
      <c r="D5" s="4">
        <v>4</v>
      </c>
      <c r="E5" s="4">
        <v>5</v>
      </c>
      <c r="F5" s="4">
        <v>4</v>
      </c>
    </row>
    <row r="6" spans="1:13" x14ac:dyDescent="0.3">
      <c r="A6" s="7" t="s">
        <v>11</v>
      </c>
      <c r="B6" s="4">
        <v>1</v>
      </c>
      <c r="C6" s="8">
        <v>15</v>
      </c>
      <c r="D6" s="4">
        <v>3</v>
      </c>
      <c r="E6" s="4">
        <v>3</v>
      </c>
      <c r="F6" s="4">
        <v>4</v>
      </c>
      <c r="I6" t="s">
        <v>12</v>
      </c>
    </row>
    <row r="7" spans="1:13" x14ac:dyDescent="0.3">
      <c r="A7" s="7" t="s">
        <v>13</v>
      </c>
      <c r="B7" s="4">
        <v>2</v>
      </c>
      <c r="C7" s="8">
        <v>20</v>
      </c>
      <c r="D7" s="4">
        <v>4</v>
      </c>
      <c r="E7" s="4">
        <v>5</v>
      </c>
      <c r="F7" s="4">
        <v>4</v>
      </c>
      <c r="H7" s="9" t="s">
        <v>14</v>
      </c>
      <c r="I7" s="10">
        <f>IF(B$15="BENEFIT",MIN(B$34:B$43),MAX(B$34:B$43))</f>
        <v>5.2800000000000007E-2</v>
      </c>
      <c r="J7" s="10">
        <f t="shared" ref="J7:M7" si="1">IF(C$15="BENEFIT",MIN(C$34:C$43),MAX(C$34:C$43))</f>
        <v>0.3098419185238051</v>
      </c>
      <c r="K7" s="10">
        <f t="shared" si="1"/>
        <v>1.6125807473322592E-2</v>
      </c>
      <c r="L7" s="10">
        <f t="shared" si="1"/>
        <v>2.0603275212813847E-2</v>
      </c>
      <c r="M7" s="10">
        <f t="shared" si="1"/>
        <v>8.5809867342476025E-3</v>
      </c>
    </row>
    <row r="8" spans="1:13" x14ac:dyDescent="0.3">
      <c r="A8" s="7" t="s">
        <v>15</v>
      </c>
      <c r="B8" s="4">
        <v>2</v>
      </c>
      <c r="C8" s="8">
        <v>14</v>
      </c>
      <c r="D8" s="4">
        <v>3</v>
      </c>
      <c r="E8" s="4">
        <v>2</v>
      </c>
      <c r="F8" s="4">
        <v>3</v>
      </c>
    </row>
    <row r="9" spans="1:13" x14ac:dyDescent="0.3">
      <c r="A9" s="7" t="s">
        <v>16</v>
      </c>
      <c r="B9" s="4">
        <v>2</v>
      </c>
      <c r="C9" s="8">
        <v>6</v>
      </c>
      <c r="D9" s="4">
        <v>2</v>
      </c>
      <c r="E9" s="4">
        <v>2</v>
      </c>
      <c r="F9" s="4">
        <v>2</v>
      </c>
      <c r="I9" t="s">
        <v>17</v>
      </c>
    </row>
    <row r="10" spans="1:13" x14ac:dyDescent="0.3">
      <c r="A10" s="7" t="s">
        <v>18</v>
      </c>
      <c r="B10" s="4">
        <v>1</v>
      </c>
      <c r="C10" s="8">
        <v>3</v>
      </c>
      <c r="D10" s="4">
        <v>3</v>
      </c>
      <c r="E10" s="4">
        <v>1</v>
      </c>
      <c r="F10" s="4">
        <v>3</v>
      </c>
      <c r="I10" t="s">
        <v>19</v>
      </c>
      <c r="J10" s="11">
        <f t="shared" ref="J10:J19" si="2">SQRT(((I$4-B34)^2)+((J$4-C34)^2)+((K$4-D34)^2)+((L$4-E34)^2)+((M$4-F34)^2))</f>
        <v>2.6942775523809137E-2</v>
      </c>
      <c r="K10" t="s">
        <v>20</v>
      </c>
      <c r="L10" s="11">
        <f t="shared" ref="L10:L19" si="3">SQRT(((B34-I$7)^2)+((C34-J$7)^2)+((D34-K$7)^2)+((E34-L$7)^2)+((F34-M$7)^2))</f>
        <v>0.2581114479812065</v>
      </c>
    </row>
    <row r="11" spans="1:13" x14ac:dyDescent="0.3">
      <c r="A11" s="7" t="s">
        <v>21</v>
      </c>
      <c r="B11" s="4">
        <v>1</v>
      </c>
      <c r="C11" s="8">
        <v>12</v>
      </c>
      <c r="D11" s="4">
        <v>3</v>
      </c>
      <c r="E11" s="4">
        <v>3</v>
      </c>
      <c r="F11" s="4">
        <v>4</v>
      </c>
      <c r="I11" t="s">
        <v>22</v>
      </c>
      <c r="J11" s="11">
        <f t="shared" si="2"/>
        <v>0.16702054879563696</v>
      </c>
      <c r="K11" t="s">
        <v>23</v>
      </c>
      <c r="L11" s="11">
        <f t="shared" si="3"/>
        <v>0.1189461810854039</v>
      </c>
    </row>
    <row r="12" spans="1:13" x14ac:dyDescent="0.3">
      <c r="A12" s="7" t="s">
        <v>24</v>
      </c>
      <c r="B12" s="4">
        <v>1</v>
      </c>
      <c r="C12" s="8">
        <v>23</v>
      </c>
      <c r="D12" s="4">
        <v>2</v>
      </c>
      <c r="E12" s="4">
        <v>3</v>
      </c>
      <c r="F12" s="4">
        <v>4</v>
      </c>
      <c r="I12" t="s">
        <v>25</v>
      </c>
      <c r="J12" s="11">
        <f t="shared" si="2"/>
        <v>0.2305302264323057</v>
      </c>
      <c r="K12" t="s">
        <v>26</v>
      </c>
      <c r="L12" s="11">
        <f t="shared" si="3"/>
        <v>9.358898859376312E-2</v>
      </c>
    </row>
    <row r="13" spans="1:13" x14ac:dyDescent="0.3">
      <c r="A13" s="7" t="s">
        <v>27</v>
      </c>
      <c r="B13" s="7">
        <v>2</v>
      </c>
      <c r="C13" s="8">
        <v>3</v>
      </c>
      <c r="D13" s="7">
        <v>2</v>
      </c>
      <c r="E13" s="7">
        <v>3</v>
      </c>
      <c r="F13" s="7">
        <v>3</v>
      </c>
      <c r="I13" s="12" t="s">
        <v>28</v>
      </c>
      <c r="J13" s="11">
        <f t="shared" si="2"/>
        <v>0.16297148883003187</v>
      </c>
      <c r="K13" s="12" t="s">
        <v>29</v>
      </c>
      <c r="L13" s="11">
        <f t="shared" si="3"/>
        <v>0.12331932146364541</v>
      </c>
    </row>
    <row r="14" spans="1:13" x14ac:dyDescent="0.3">
      <c r="A14" s="7" t="s">
        <v>30</v>
      </c>
      <c r="B14" s="7">
        <v>2</v>
      </c>
      <c r="C14" s="13">
        <v>4</v>
      </c>
      <c r="D14" s="7">
        <v>4</v>
      </c>
      <c r="E14" s="7">
        <v>2</v>
      </c>
      <c r="F14" s="7">
        <v>3</v>
      </c>
      <c r="I14" t="s">
        <v>31</v>
      </c>
      <c r="J14" s="11">
        <f t="shared" si="2"/>
        <v>8.0525735883249613E-2</v>
      </c>
      <c r="K14" t="s">
        <v>32</v>
      </c>
      <c r="L14" s="11">
        <f t="shared" si="3"/>
        <v>0.22993851406066168</v>
      </c>
    </row>
    <row r="15" spans="1:13" x14ac:dyDescent="0.3">
      <c r="A15" s="7"/>
      <c r="B15" s="7" t="s">
        <v>33</v>
      </c>
      <c r="C15" s="7" t="s">
        <v>33</v>
      </c>
      <c r="D15" s="7" t="s">
        <v>34</v>
      </c>
      <c r="E15" s="7" t="s">
        <v>34</v>
      </c>
      <c r="F15" s="7" t="s">
        <v>34</v>
      </c>
      <c r="I15" t="s">
        <v>35</v>
      </c>
      <c r="J15" s="11">
        <f t="shared" si="2"/>
        <v>8.2917657600291572E-2</v>
      </c>
      <c r="K15" t="s">
        <v>36</v>
      </c>
      <c r="L15" s="11">
        <f t="shared" si="3"/>
        <v>0.27087209904793974</v>
      </c>
    </row>
    <row r="16" spans="1:13" x14ac:dyDescent="0.3">
      <c r="I16" t="s">
        <v>37</v>
      </c>
      <c r="J16" s="11">
        <f t="shared" si="2"/>
        <v>0.12830717657795074</v>
      </c>
      <c r="K16" t="s">
        <v>38</v>
      </c>
      <c r="L16" s="11">
        <f t="shared" si="3"/>
        <v>0.15650065950021572</v>
      </c>
    </row>
    <row r="17" spans="1:12" x14ac:dyDescent="0.3">
      <c r="A17" s="14" t="s">
        <v>39</v>
      </c>
      <c r="B17" s="11">
        <f>SQRT((B5^2)+(B6^2)+(B7^2)+(B8^2)+(B9^2)+(B10^2)+(B11^2)+(B12^2)+(B13^2)+(B14^2))</f>
        <v>5</v>
      </c>
      <c r="C17" s="11">
        <f t="shared" ref="C17:F17" si="4">SQRT((C5^2)+(C6^2)+(C7^2)+(C8^2)+(C9^2)+(C10^2)+(C11^2)+(C12^2)+(C13^2)+(C14^2))</f>
        <v>39.862262855989499</v>
      </c>
      <c r="D17" s="11">
        <f t="shared" si="4"/>
        <v>9.7979589711327115</v>
      </c>
      <c r="E17" s="11">
        <f t="shared" si="4"/>
        <v>9.9498743710661994</v>
      </c>
      <c r="F17" s="11">
        <f t="shared" si="4"/>
        <v>10.954451150103322</v>
      </c>
      <c r="I17" t="s">
        <v>40</v>
      </c>
      <c r="J17" s="11">
        <f t="shared" si="2"/>
        <v>0.27303724426767007</v>
      </c>
      <c r="K17" t="s">
        <v>41</v>
      </c>
      <c r="L17" s="11">
        <f t="shared" si="3"/>
        <v>4.9684737408112876E-2</v>
      </c>
    </row>
    <row r="18" spans="1:12" x14ac:dyDescent="0.3">
      <c r="A18" t="s">
        <v>42</v>
      </c>
      <c r="I18" t="s">
        <v>43</v>
      </c>
      <c r="J18" s="11">
        <f t="shared" si="2"/>
        <v>5.1704833410231556E-2</v>
      </c>
      <c r="K18" t="s">
        <v>44</v>
      </c>
      <c r="L18" s="11">
        <f t="shared" si="3"/>
        <v>0.27259439360329846</v>
      </c>
    </row>
    <row r="19" spans="1:12" x14ac:dyDescent="0.3">
      <c r="A19" s="15" t="s">
        <v>45</v>
      </c>
      <c r="B19" s="15" t="s">
        <v>4</v>
      </c>
      <c r="C19" s="15" t="s">
        <v>5</v>
      </c>
      <c r="D19" s="15" t="s">
        <v>6</v>
      </c>
      <c r="E19" s="15" t="s">
        <v>7</v>
      </c>
      <c r="F19" s="15" t="s">
        <v>8</v>
      </c>
      <c r="I19" t="s">
        <v>46</v>
      </c>
      <c r="J19" s="11">
        <f t="shared" si="2"/>
        <v>6.8682611824387327E-2</v>
      </c>
      <c r="K19" t="s">
        <v>47</v>
      </c>
      <c r="L19" s="11">
        <f t="shared" si="3"/>
        <v>0.25732587705300791</v>
      </c>
    </row>
    <row r="20" spans="1:12" x14ac:dyDescent="0.3">
      <c r="A20" s="8" t="s">
        <v>10</v>
      </c>
      <c r="B20" s="16">
        <f t="shared" ref="B20:F29" si="5">B5/B$17</f>
        <v>0.2</v>
      </c>
      <c r="C20" s="16">
        <f t="shared" si="5"/>
        <v>0.12543191584641125</v>
      </c>
      <c r="D20" s="16">
        <f t="shared" si="5"/>
        <v>0.40824829046386307</v>
      </c>
      <c r="E20" s="16">
        <f t="shared" si="5"/>
        <v>0.50251890762960605</v>
      </c>
      <c r="F20" s="16">
        <f t="shared" si="5"/>
        <v>0.36514837167011072</v>
      </c>
      <c r="I20" t="s">
        <v>48</v>
      </c>
    </row>
    <row r="21" spans="1:12" x14ac:dyDescent="0.3">
      <c r="A21" s="8" t="s">
        <v>11</v>
      </c>
      <c r="B21" s="16">
        <f t="shared" si="5"/>
        <v>0.2</v>
      </c>
      <c r="C21" s="16">
        <f t="shared" si="5"/>
        <v>0.37629574753923378</v>
      </c>
      <c r="D21" s="16">
        <f t="shared" si="5"/>
        <v>0.30618621784789729</v>
      </c>
      <c r="E21" s="16">
        <f t="shared" si="5"/>
        <v>0.30151134457776363</v>
      </c>
      <c r="F21" s="16">
        <f t="shared" si="5"/>
        <v>0.36514837167011072</v>
      </c>
      <c r="H21" s="15" t="s">
        <v>45</v>
      </c>
      <c r="I21" s="15" t="s">
        <v>49</v>
      </c>
      <c r="J21" s="15" t="s">
        <v>50</v>
      </c>
      <c r="K21" s="15" t="s">
        <v>51</v>
      </c>
    </row>
    <row r="22" spans="1:12" x14ac:dyDescent="0.3">
      <c r="A22" s="8" t="s">
        <v>13</v>
      </c>
      <c r="B22" s="16">
        <f t="shared" si="5"/>
        <v>0.4</v>
      </c>
      <c r="C22" s="16">
        <f t="shared" si="5"/>
        <v>0.50172766338564501</v>
      </c>
      <c r="D22" s="16">
        <f t="shared" si="5"/>
        <v>0.40824829046386307</v>
      </c>
      <c r="E22" s="16">
        <f t="shared" si="5"/>
        <v>0.50251890762960605</v>
      </c>
      <c r="F22" s="16">
        <f t="shared" si="5"/>
        <v>0.36514837167011072</v>
      </c>
      <c r="H22" s="8" t="s">
        <v>10</v>
      </c>
      <c r="I22" s="8" t="s">
        <v>52</v>
      </c>
      <c r="J22" s="16">
        <f t="shared" ref="J22:J31" si="6">L10/(L10+J10)</f>
        <v>0.905481928341486</v>
      </c>
      <c r="K22" s="8">
        <f>RANK(J22,$J$22:$J$31,0)</f>
        <v>1</v>
      </c>
    </row>
    <row r="23" spans="1:12" x14ac:dyDescent="0.3">
      <c r="A23" s="8" t="s">
        <v>15</v>
      </c>
      <c r="B23" s="16">
        <f t="shared" si="5"/>
        <v>0.4</v>
      </c>
      <c r="C23" s="16">
        <f t="shared" si="5"/>
        <v>0.35120936436995154</v>
      </c>
      <c r="D23" s="16">
        <f t="shared" si="5"/>
        <v>0.30618621784789729</v>
      </c>
      <c r="E23" s="16">
        <f t="shared" si="5"/>
        <v>0.20100756305184242</v>
      </c>
      <c r="F23" s="16">
        <f t="shared" si="5"/>
        <v>0.27386127875258304</v>
      </c>
      <c r="H23" s="8" t="s">
        <v>11</v>
      </c>
      <c r="I23" s="8" t="s">
        <v>53</v>
      </c>
      <c r="J23" s="16">
        <f t="shared" si="6"/>
        <v>0.41594412446120654</v>
      </c>
      <c r="K23" s="8">
        <f t="shared" ref="K23:K31" si="7">RANK(J23,$J$22:$J$31,0)</f>
        <v>8</v>
      </c>
    </row>
    <row r="24" spans="1:12" x14ac:dyDescent="0.3">
      <c r="A24" s="8" t="s">
        <v>16</v>
      </c>
      <c r="B24" s="16">
        <f t="shared" si="5"/>
        <v>0.4</v>
      </c>
      <c r="C24" s="16">
        <f t="shared" si="5"/>
        <v>0.1505182990156935</v>
      </c>
      <c r="D24" s="16">
        <f t="shared" si="5"/>
        <v>0.20412414523193154</v>
      </c>
      <c r="E24" s="16">
        <f t="shared" si="5"/>
        <v>0.20100756305184242</v>
      </c>
      <c r="F24" s="16">
        <f t="shared" si="5"/>
        <v>0.18257418583505536</v>
      </c>
      <c r="H24" s="8" t="s">
        <v>13</v>
      </c>
      <c r="I24" s="8" t="s">
        <v>54</v>
      </c>
      <c r="J24" s="16">
        <f t="shared" si="6"/>
        <v>0.28874865868793304</v>
      </c>
      <c r="K24" s="8">
        <f t="shared" si="7"/>
        <v>9</v>
      </c>
    </row>
    <row r="25" spans="1:12" x14ac:dyDescent="0.3">
      <c r="A25" s="8" t="s">
        <v>18</v>
      </c>
      <c r="B25" s="16">
        <f t="shared" si="5"/>
        <v>0.2</v>
      </c>
      <c r="C25" s="16">
        <f t="shared" si="5"/>
        <v>7.5259149507846748E-2</v>
      </c>
      <c r="D25" s="16">
        <f t="shared" si="5"/>
        <v>0.30618621784789729</v>
      </c>
      <c r="E25" s="16">
        <f t="shared" si="5"/>
        <v>0.10050378152592121</v>
      </c>
      <c r="F25" s="16">
        <f t="shared" si="5"/>
        <v>0.27386127875258304</v>
      </c>
      <c r="H25" s="8" t="s">
        <v>15</v>
      </c>
      <c r="I25" s="8" t="s">
        <v>55</v>
      </c>
      <c r="J25" s="16">
        <f t="shared" si="6"/>
        <v>0.43074844539070034</v>
      </c>
      <c r="K25" s="8">
        <f t="shared" si="7"/>
        <v>7</v>
      </c>
    </row>
    <row r="26" spans="1:12" x14ac:dyDescent="0.3">
      <c r="A26" s="8" t="s">
        <v>21</v>
      </c>
      <c r="B26" s="16">
        <f t="shared" si="5"/>
        <v>0.2</v>
      </c>
      <c r="C26" s="16">
        <f t="shared" si="5"/>
        <v>0.30103659803138699</v>
      </c>
      <c r="D26" s="16">
        <f t="shared" si="5"/>
        <v>0.30618621784789729</v>
      </c>
      <c r="E26" s="16">
        <f t="shared" si="5"/>
        <v>0.30151134457776363</v>
      </c>
      <c r="F26" s="16">
        <f t="shared" si="5"/>
        <v>0.36514837167011072</v>
      </c>
      <c r="H26" s="8" t="s">
        <v>16</v>
      </c>
      <c r="I26" s="8" t="s">
        <v>56</v>
      </c>
      <c r="J26" s="16">
        <f t="shared" si="6"/>
        <v>0.74062799211890751</v>
      </c>
      <c r="K26" s="8">
        <f t="shared" si="7"/>
        <v>5</v>
      </c>
    </row>
    <row r="27" spans="1:12" x14ac:dyDescent="0.3">
      <c r="A27" s="8" t="s">
        <v>24</v>
      </c>
      <c r="B27" s="16">
        <f t="shared" si="5"/>
        <v>0.2</v>
      </c>
      <c r="C27" s="16">
        <f t="shared" si="5"/>
        <v>0.57698681289349174</v>
      </c>
      <c r="D27" s="16">
        <f t="shared" si="5"/>
        <v>0.20412414523193154</v>
      </c>
      <c r="E27" s="16">
        <f t="shared" si="5"/>
        <v>0.30151134457776363</v>
      </c>
      <c r="F27" s="16">
        <f t="shared" si="5"/>
        <v>0.36514837167011072</v>
      </c>
      <c r="H27" s="8" t="s">
        <v>18</v>
      </c>
      <c r="I27" s="8" t="s">
        <v>57</v>
      </c>
      <c r="J27" s="16">
        <f t="shared" si="6"/>
        <v>0.76563013472790975</v>
      </c>
      <c r="K27" s="8">
        <f t="shared" si="7"/>
        <v>4</v>
      </c>
    </row>
    <row r="28" spans="1:12" x14ac:dyDescent="0.3">
      <c r="A28" s="8" t="s">
        <v>27</v>
      </c>
      <c r="B28" s="16">
        <f>B13/B$17</f>
        <v>0.4</v>
      </c>
      <c r="C28" s="16">
        <f t="shared" si="5"/>
        <v>7.5259149507846748E-2</v>
      </c>
      <c r="D28" s="16">
        <f t="shared" si="5"/>
        <v>0.20412414523193154</v>
      </c>
      <c r="E28" s="16">
        <f t="shared" si="5"/>
        <v>0.30151134457776363</v>
      </c>
      <c r="F28" s="16">
        <f t="shared" si="5"/>
        <v>0.27386127875258304</v>
      </c>
      <c r="H28" s="8" t="s">
        <v>21</v>
      </c>
      <c r="I28" s="8" t="s">
        <v>58</v>
      </c>
      <c r="J28" s="16">
        <f t="shared" si="6"/>
        <v>0.5494956236290619</v>
      </c>
      <c r="K28" s="8">
        <f t="shared" si="7"/>
        <v>6</v>
      </c>
    </row>
    <row r="29" spans="1:12" x14ac:dyDescent="0.3">
      <c r="A29" s="13" t="s">
        <v>30</v>
      </c>
      <c r="B29" s="17">
        <f>B14/B$17</f>
        <v>0.4</v>
      </c>
      <c r="C29" s="17">
        <f t="shared" si="5"/>
        <v>0.10034553267712901</v>
      </c>
      <c r="D29" s="17">
        <f t="shared" si="5"/>
        <v>0.40824829046386307</v>
      </c>
      <c r="E29" s="17">
        <f t="shared" si="5"/>
        <v>0.20100756305184242</v>
      </c>
      <c r="F29" s="17">
        <f t="shared" si="5"/>
        <v>0.27386127875258304</v>
      </c>
      <c r="H29" s="8" t="s">
        <v>24</v>
      </c>
      <c r="I29" s="8" t="s">
        <v>59</v>
      </c>
      <c r="J29" s="16">
        <f t="shared" si="6"/>
        <v>0.15395523152813245</v>
      </c>
      <c r="K29" s="8">
        <f>RANK(J29,$J$22:$J$31,0)</f>
        <v>10</v>
      </c>
    </row>
    <row r="30" spans="1:12" x14ac:dyDescent="0.3">
      <c r="B30" s="11"/>
      <c r="C30" s="11"/>
      <c r="D30" s="11"/>
      <c r="E30" s="11"/>
      <c r="F30" s="11"/>
      <c r="H30" s="8" t="s">
        <v>27</v>
      </c>
      <c r="I30" s="8" t="s">
        <v>60</v>
      </c>
      <c r="J30" s="16">
        <f t="shared" si="6"/>
        <v>0.84056442598898207</v>
      </c>
      <c r="K30" s="8">
        <f t="shared" si="7"/>
        <v>2</v>
      </c>
    </row>
    <row r="31" spans="1:12" x14ac:dyDescent="0.3">
      <c r="A31" t="s">
        <v>61</v>
      </c>
      <c r="B31">
        <v>0.13200000000000001</v>
      </c>
      <c r="C31">
        <v>0.53700000000000003</v>
      </c>
      <c r="D31">
        <v>7.9000000000000001E-2</v>
      </c>
      <c r="E31">
        <v>0.20499999999999999</v>
      </c>
      <c r="F31">
        <v>4.7E-2</v>
      </c>
      <c r="H31" s="13" t="s">
        <v>30</v>
      </c>
      <c r="I31" s="13" t="s">
        <v>62</v>
      </c>
      <c r="J31" s="17">
        <f t="shared" si="6"/>
        <v>0.78932262757667826</v>
      </c>
      <c r="K31" s="13">
        <f t="shared" si="7"/>
        <v>3</v>
      </c>
    </row>
    <row r="32" spans="1:12" x14ac:dyDescent="0.3">
      <c r="A32" t="s">
        <v>63</v>
      </c>
    </row>
    <row r="33" spans="1:6" x14ac:dyDescent="0.3">
      <c r="A33" s="15" t="s">
        <v>45</v>
      </c>
      <c r="B33" s="15" t="s">
        <v>4</v>
      </c>
      <c r="C33" s="15" t="s">
        <v>5</v>
      </c>
      <c r="D33" s="15" t="s">
        <v>6</v>
      </c>
      <c r="E33" s="15" t="s">
        <v>7</v>
      </c>
      <c r="F33" s="15" t="s">
        <v>8</v>
      </c>
    </row>
    <row r="34" spans="1:6" x14ac:dyDescent="0.3">
      <c r="A34" s="8" t="s">
        <v>10</v>
      </c>
      <c r="B34" s="18">
        <f t="shared" ref="B34:F43" si="8">B20*B$31</f>
        <v>2.6400000000000003E-2</v>
      </c>
      <c r="C34" s="18">
        <f t="shared" si="8"/>
        <v>6.7356938809522843E-2</v>
      </c>
      <c r="D34" s="18">
        <f t="shared" si="8"/>
        <v>3.2251614946645184E-2</v>
      </c>
      <c r="E34" s="18">
        <f t="shared" si="8"/>
        <v>0.10301637606406923</v>
      </c>
      <c r="F34" s="18">
        <f t="shared" si="8"/>
        <v>1.7161973468495205E-2</v>
      </c>
    </row>
    <row r="35" spans="1:6" x14ac:dyDescent="0.3">
      <c r="A35" s="8" t="s">
        <v>11</v>
      </c>
      <c r="B35" s="18">
        <f t="shared" si="8"/>
        <v>2.6400000000000003E-2</v>
      </c>
      <c r="C35" s="18">
        <f t="shared" si="8"/>
        <v>0.20207081642856856</v>
      </c>
      <c r="D35" s="18">
        <f t="shared" si="8"/>
        <v>2.4188711209983886E-2</v>
      </c>
      <c r="E35" s="18">
        <f t="shared" si="8"/>
        <v>6.1809825638441541E-2</v>
      </c>
      <c r="F35" s="18">
        <f t="shared" si="8"/>
        <v>1.7161973468495205E-2</v>
      </c>
    </row>
    <row r="36" spans="1:6" x14ac:dyDescent="0.3">
      <c r="A36" s="8" t="s">
        <v>13</v>
      </c>
      <c r="B36" s="18">
        <f t="shared" si="8"/>
        <v>5.2800000000000007E-2</v>
      </c>
      <c r="C36" s="18">
        <f t="shared" si="8"/>
        <v>0.26942775523809137</v>
      </c>
      <c r="D36" s="18">
        <f t="shared" si="8"/>
        <v>3.2251614946645184E-2</v>
      </c>
      <c r="E36" s="18">
        <f t="shared" si="8"/>
        <v>0.10301637606406923</v>
      </c>
      <c r="F36" s="18">
        <f t="shared" si="8"/>
        <v>1.7161973468495205E-2</v>
      </c>
    </row>
    <row r="37" spans="1:6" x14ac:dyDescent="0.3">
      <c r="A37" s="8" t="s">
        <v>15</v>
      </c>
      <c r="B37" s="18">
        <f t="shared" si="8"/>
        <v>5.2800000000000007E-2</v>
      </c>
      <c r="C37" s="18">
        <f t="shared" si="8"/>
        <v>0.18859942866666399</v>
      </c>
      <c r="D37" s="18">
        <f t="shared" si="8"/>
        <v>2.4188711209983886E-2</v>
      </c>
      <c r="E37" s="18">
        <f t="shared" si="8"/>
        <v>4.1206550425627694E-2</v>
      </c>
      <c r="F37" s="18">
        <f t="shared" si="8"/>
        <v>1.2871480101371402E-2</v>
      </c>
    </row>
    <row r="38" spans="1:6" x14ac:dyDescent="0.3">
      <c r="A38" s="8" t="s">
        <v>16</v>
      </c>
      <c r="B38" s="18">
        <f t="shared" si="8"/>
        <v>5.2800000000000007E-2</v>
      </c>
      <c r="C38" s="18">
        <f t="shared" si="8"/>
        <v>8.0828326571427411E-2</v>
      </c>
      <c r="D38" s="18">
        <f t="shared" si="8"/>
        <v>1.6125807473322592E-2</v>
      </c>
      <c r="E38" s="18">
        <f t="shared" si="8"/>
        <v>4.1206550425627694E-2</v>
      </c>
      <c r="F38" s="18">
        <f t="shared" si="8"/>
        <v>8.5809867342476025E-3</v>
      </c>
    </row>
    <row r="39" spans="1:6" x14ac:dyDescent="0.3">
      <c r="A39" s="8" t="s">
        <v>18</v>
      </c>
      <c r="B39" s="18">
        <f t="shared" si="8"/>
        <v>2.6400000000000003E-2</v>
      </c>
      <c r="C39" s="18">
        <f t="shared" si="8"/>
        <v>4.0414163285713706E-2</v>
      </c>
      <c r="D39" s="18">
        <f t="shared" si="8"/>
        <v>2.4188711209983886E-2</v>
      </c>
      <c r="E39" s="18">
        <f t="shared" si="8"/>
        <v>2.0603275212813847E-2</v>
      </c>
      <c r="F39" s="18">
        <f t="shared" si="8"/>
        <v>1.2871480101371402E-2</v>
      </c>
    </row>
    <row r="40" spans="1:6" x14ac:dyDescent="0.3">
      <c r="A40" s="8" t="s">
        <v>21</v>
      </c>
      <c r="B40" s="18">
        <f t="shared" si="8"/>
        <v>2.6400000000000003E-2</v>
      </c>
      <c r="C40" s="18">
        <f t="shared" si="8"/>
        <v>0.16165665314285482</v>
      </c>
      <c r="D40" s="18">
        <f t="shared" si="8"/>
        <v>2.4188711209983886E-2</v>
      </c>
      <c r="E40" s="18">
        <f t="shared" si="8"/>
        <v>6.1809825638441541E-2</v>
      </c>
      <c r="F40" s="18">
        <f t="shared" si="8"/>
        <v>1.7161973468495205E-2</v>
      </c>
    </row>
    <row r="41" spans="1:6" x14ac:dyDescent="0.3">
      <c r="A41" s="8" t="s">
        <v>24</v>
      </c>
      <c r="B41" s="18">
        <f t="shared" si="8"/>
        <v>2.6400000000000003E-2</v>
      </c>
      <c r="C41" s="18">
        <f t="shared" si="8"/>
        <v>0.3098419185238051</v>
      </c>
      <c r="D41" s="18">
        <f t="shared" si="8"/>
        <v>1.6125807473322592E-2</v>
      </c>
      <c r="E41" s="18">
        <f t="shared" si="8"/>
        <v>6.1809825638441541E-2</v>
      </c>
      <c r="F41" s="18">
        <f t="shared" si="8"/>
        <v>1.7161973468495205E-2</v>
      </c>
    </row>
    <row r="42" spans="1:6" x14ac:dyDescent="0.3">
      <c r="A42" s="8" t="s">
        <v>27</v>
      </c>
      <c r="B42" s="18">
        <f>B28*B$31</f>
        <v>5.2800000000000007E-2</v>
      </c>
      <c r="C42" s="18">
        <f t="shared" si="8"/>
        <v>4.0414163285713706E-2</v>
      </c>
      <c r="D42" s="18">
        <f t="shared" si="8"/>
        <v>1.6125807473322592E-2</v>
      </c>
      <c r="E42" s="18">
        <f t="shared" si="8"/>
        <v>6.1809825638441541E-2</v>
      </c>
      <c r="F42" s="18">
        <f t="shared" si="8"/>
        <v>1.2871480101371402E-2</v>
      </c>
    </row>
    <row r="43" spans="1:6" x14ac:dyDescent="0.3">
      <c r="A43" s="13" t="s">
        <v>30</v>
      </c>
      <c r="B43" s="19">
        <f>B29*B$31</f>
        <v>5.2800000000000007E-2</v>
      </c>
      <c r="C43" s="19">
        <f t="shared" si="8"/>
        <v>5.3885551047618281E-2</v>
      </c>
      <c r="D43" s="19">
        <f t="shared" si="8"/>
        <v>3.2251614946645184E-2</v>
      </c>
      <c r="E43" s="19">
        <f t="shared" si="8"/>
        <v>4.1206550425627694E-2</v>
      </c>
      <c r="F43" s="19">
        <f t="shared" si="8"/>
        <v>1.2871480101371402E-2</v>
      </c>
    </row>
  </sheetData>
  <mergeCells count="2">
    <mergeCell ref="A3:A4"/>
    <mergeCell ref="B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Metode TOPSIS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Nanda Dwi Kurniawan</dc:creator>
  <cp:lastModifiedBy>Nanda Dwi Kurniawan</cp:lastModifiedBy>
  <dcterms:created xsi:type="dcterms:W3CDTF">2025-02-19T09:16:25Z</dcterms:created>
  <dcterms:modified xsi:type="dcterms:W3CDTF">2025-02-19T09:17:29Z</dcterms:modified>
</cp:coreProperties>
</file>